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n-henningjestadt/Desktop/"/>
    </mc:Choice>
  </mc:AlternateContent>
  <xr:revisionPtr revIDLastSave="0" documentId="13_ncr:1_{877ABA9E-8858-CD4B-964D-A9D0D96A26F9}" xr6:coauthVersionLast="47" xr6:coauthVersionMax="47" xr10:uidLastSave="{00000000-0000-0000-0000-000000000000}"/>
  <bookViews>
    <workbookView xWindow="0" yWindow="760" windowWidth="29040" windowHeight="15840" xr2:uid="{78F8F509-DC75-B347-BF42-88266195FF38}"/>
  </bookViews>
  <sheets>
    <sheet name="Berechnungstool § 34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G36" i="1"/>
  <c r="E36" i="1"/>
  <c r="G22" i="1"/>
  <c r="G42" i="1" s="1"/>
  <c r="G52" i="1" s="1"/>
  <c r="G51" i="1"/>
  <c r="G25" i="1" s="1"/>
  <c r="G26" i="1" s="1"/>
  <c r="E51" i="1"/>
  <c r="E25" i="1" s="1"/>
  <c r="E26" i="1" s="1"/>
  <c r="E35" i="1" s="1"/>
  <c r="E45" i="1"/>
  <c r="G44" i="1"/>
  <c r="E44" i="1"/>
  <c r="E42" i="1"/>
  <c r="E52" i="1" s="1"/>
  <c r="G35" i="1"/>
  <c r="B28" i="1"/>
  <c r="C20" i="1"/>
  <c r="G54" i="1" s="1"/>
  <c r="E19" i="1"/>
  <c r="E34" i="1" s="1"/>
  <c r="G45" i="1" l="1"/>
  <c r="G53" i="1"/>
  <c r="G55" i="1" s="1"/>
  <c r="G57" i="1" s="1"/>
  <c r="G38" i="1"/>
  <c r="G19" i="1"/>
  <c r="G56" i="1" s="1"/>
  <c r="E18" i="1"/>
  <c r="E33" i="1" s="1"/>
  <c r="E39" i="1" s="1"/>
  <c r="E54" i="1"/>
  <c r="E53" i="1"/>
  <c r="E55" i="1" s="1"/>
  <c r="E62" i="1"/>
  <c r="E56" i="1"/>
  <c r="E29" i="1"/>
  <c r="E47" i="1" s="1"/>
  <c r="E48" i="1" s="1"/>
  <c r="E59" i="1" s="1"/>
  <c r="G34" i="1" l="1"/>
  <c r="G63" i="1"/>
  <c r="E28" i="1"/>
  <c r="G18" i="1"/>
  <c r="E57" i="1"/>
  <c r="E60" i="1" s="1"/>
  <c r="E63" i="1"/>
  <c r="E64" i="1" s="1"/>
  <c r="G33" i="1" l="1"/>
  <c r="G39" i="1" s="1"/>
  <c r="G28" i="1"/>
  <c r="G62" i="1"/>
  <c r="G64" i="1" s="1"/>
  <c r="G29" i="1"/>
  <c r="G47" i="1" s="1"/>
  <c r="G48" i="1" s="1"/>
  <c r="G59" i="1" s="1"/>
  <c r="G60" i="1" s="1"/>
</calcChain>
</file>

<file path=xl/sharedStrings.xml><?xml version="1.0" encoding="utf-8"?>
<sst xmlns="http://schemas.openxmlformats.org/spreadsheetml/2006/main" count="64" uniqueCount="60">
  <si>
    <t>Berechnungstool § 34a EStG</t>
  </si>
  <si>
    <r>
      <rPr>
        <b/>
        <sz val="10"/>
        <color theme="1"/>
        <rFont val="Segoe UI"/>
      </rPr>
      <t>Datum</t>
    </r>
    <r>
      <rPr>
        <sz val="10"/>
        <color theme="1"/>
        <rFont val="Segoe UI"/>
        <family val="2"/>
      </rPr>
      <t>: 14.10.2024</t>
    </r>
  </si>
  <si>
    <t>Hinweis</t>
  </si>
  <si>
    <t>Dieses Excel-Dokument dient lediglich als Hilfestellung; es wird keine Gewähr für die Richtigkeit und Vollständigkeit übernommen. Bitte prüfen Sie alle Angaben und Berechnungsergebnisse eigenverantwortlich.</t>
  </si>
  <si>
    <t>Legende</t>
  </si>
  <si>
    <t>ausfüllbare Zellen</t>
  </si>
  <si>
    <t>Variante 1</t>
  </si>
  <si>
    <t>Variante 2</t>
  </si>
  <si>
    <t>§ 34a EStG n.F.</t>
  </si>
  <si>
    <t>keine Thesaurierungs-</t>
  </si>
  <si>
    <t>besteuerung</t>
  </si>
  <si>
    <t>EUR</t>
  </si>
  <si>
    <t>Gewinn laut Steuerbilanz</t>
  </si>
  <si>
    <t>GewSt-Aufwand</t>
  </si>
  <si>
    <t>GewSt-MB</t>
  </si>
  <si>
    <t>GewSt-Hebesatz</t>
  </si>
  <si>
    <t>zu versteuernder Gewinnanteil</t>
  </si>
  <si>
    <t>Entnahme</t>
  </si>
  <si>
    <t>davon fiktiv für Steuer § 34a Abs. 1 EStG (s.u.)</t>
  </si>
  <si>
    <t>tatsächliche "schädliche" Entnahme</t>
  </si>
  <si>
    <t>(Unterentnahmen laufen ins Leere)</t>
  </si>
  <si>
    <t>"Überentnahme" § 34a Abs. 4 EStG</t>
  </si>
  <si>
    <t>(für Nachversteuerung aus VJ)</t>
  </si>
  <si>
    <t>Ermittlung nicht entnommener Gewinn (§ 34a Abs. 2 EStG):</t>
  </si>
  <si>
    <t>zzgl. GewSt-Aufwand</t>
  </si>
  <si>
    <t>abzgl. Entnahmen</t>
  </si>
  <si>
    <t>zzgl.  ESt/SolZ auf thesaurierten Gewinn</t>
  </si>
  <si>
    <t>(§ 34a Abs. 2 Satz 2 EStG)</t>
  </si>
  <si>
    <t>nicht entnommener Gewinn</t>
  </si>
  <si>
    <t>Antrag auf Thesaurierungsbesteuerung</t>
  </si>
  <si>
    <t>(max. in Höhe des nicht entnommen Gewinns)</t>
  </si>
  <si>
    <t>Regelbesteuerter Gewinn</t>
  </si>
  <si>
    <t>Begünstigungsbetrag</t>
  </si>
  <si>
    <t>auf den Begünstigungsbetrag entfallende Steuer</t>
  </si>
  <si>
    <t>nachversteuerungspflichtiger Betrag Vorjahr</t>
  </si>
  <si>
    <t>+</t>
  </si>
  <si>
    <t>Nachversteuerungsbetrag § 34a Abs. 4 EStG</t>
  </si>
  <si>
    <t>-</t>
  </si>
  <si>
    <t>nachversteuerungspflichtiger Betrag Ende VZ</t>
  </si>
  <si>
    <t>Ermittlung der Steuerbelastung:</t>
  </si>
  <si>
    <t>ESt</t>
  </si>
  <si>
    <t>SolZ</t>
  </si>
  <si>
    <t>Steuer § 34a Abs. 1 EStG</t>
  </si>
  <si>
    <t>Steuer auf entn. Gewinne</t>
  </si>
  <si>
    <t>Gesamtbelastung Einkommensteuer lfd. Jahr</t>
  </si>
  <si>
    <t>abzgl. GewSt-Anrechnung § 35 EStG</t>
  </si>
  <si>
    <t>Tatsächlich zu zahlende ESt einschl. SolZ</t>
  </si>
  <si>
    <t>zzgl. GewSt</t>
  </si>
  <si>
    <t>Gesamtsteuerbelastung lfd. Jahr</t>
  </si>
  <si>
    <t>Nachversteuerung im Entnahmejahr</t>
  </si>
  <si>
    <t>Steuer § 34a Abs. 4 EStG</t>
  </si>
  <si>
    <t>Steuerbelastung insgesamt</t>
  </si>
  <si>
    <t>zur Verfügung stehende Liqui. im Thesaurierungsjahr</t>
  </si>
  <si>
    <t xml:space="preserve">Bei Fragen zu diesem Dokument:, schreiben Sie uns gern unter: </t>
  </si>
  <si>
    <t>https://www.haas-wir-steuern.de/service-center/frag-haas</t>
  </si>
  <si>
    <t>H.a.a.S. GmbH Seminare und Vortrag
An der Weide 32
30173 Hannover</t>
  </si>
  <si>
    <t>Tel.: 0511 763892-0
Fax: 0511 763892-33
E-Mail: info@haas-sv.de</t>
  </si>
  <si>
    <t>(nur für Berechnung: Neutralisierung Unterentnahme, da ohne Auswirkung)</t>
  </si>
  <si>
    <t xml:space="preserve">Berechnungshilfe zur Ermittlung eines möglichen Vorteils der Thesaurierungsbesteuerung gem. § 34a EStG </t>
  </si>
  <si>
    <r>
      <rPr>
        <b/>
        <sz val="10"/>
        <color theme="1"/>
        <rFont val="Segoe UI"/>
      </rPr>
      <t xml:space="preserve">Quelle: </t>
    </r>
    <r>
      <rPr>
        <sz val="10"/>
        <color theme="1"/>
        <rFont val="Segoe UI"/>
      </rPr>
      <t>Gesetzensänderungen Steuerrecht Aktuell für Berufsträger III/2024, Skript S. 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</si>
</sst>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b/>
      <sz val="22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theme="1"/>
      <name val="Segoe UI"/>
    </font>
    <font>
      <sz val="10"/>
      <color theme="1"/>
      <name val="Segoe UI"/>
    </font>
    <font>
      <i/>
      <sz val="10"/>
      <color theme="1"/>
      <name val="Segoe UI"/>
    </font>
    <font>
      <b/>
      <sz val="10"/>
      <color theme="0"/>
      <name val="Segoe UI"/>
    </font>
    <font>
      <sz val="9"/>
      <color theme="1"/>
      <name val="Segoe UI"/>
      <family val="2"/>
    </font>
    <font>
      <u/>
      <sz val="12"/>
      <color theme="10"/>
      <name val="Aptos Narrow"/>
      <family val="2"/>
      <scheme val="minor"/>
    </font>
    <font>
      <u/>
      <sz val="10"/>
      <color theme="1"/>
      <name val="Segoe UI"/>
      <family val="2"/>
    </font>
    <font>
      <b/>
      <u/>
      <sz val="11"/>
      <color theme="1"/>
      <name val="Aptos Narrow"/>
      <scheme val="minor"/>
    </font>
    <font>
      <sz val="8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5">
    <xf numFmtId="0" fontId="0" fillId="0" borderId="0" xfId="0"/>
    <xf numFmtId="10" fontId="2" fillId="2" borderId="0" xfId="0" applyNumberFormat="1" applyFont="1" applyFill="1" applyProtection="1">
      <protection locked="0"/>
    </xf>
    <xf numFmtId="4" fontId="2" fillId="2" borderId="2" xfId="0" applyNumberFormat="1" applyFont="1" applyFill="1" applyBorder="1" applyProtection="1">
      <protection locked="0"/>
    </xf>
    <xf numFmtId="4" fontId="2" fillId="2" borderId="0" xfId="0" applyNumberFormat="1" applyFont="1" applyFill="1" applyProtection="1">
      <protection locked="0"/>
    </xf>
    <xf numFmtId="4" fontId="3" fillId="2" borderId="0" xfId="0" applyNumberFormat="1" applyFont="1" applyFill="1" applyProtection="1">
      <protection locked="0"/>
    </xf>
    <xf numFmtId="0" fontId="11" fillId="0" borderId="0" xfId="1" applyFont="1" applyAlignment="1" applyProtection="1">
      <alignment horizontal="left"/>
    </xf>
    <xf numFmtId="10" fontId="2" fillId="0" borderId="0" xfId="0" applyNumberFormat="1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2" fillId="0" borderId="3" xfId="0" applyNumberFormat="1" applyFont="1" applyBorder="1" applyProtection="1"/>
    <xf numFmtId="10" fontId="3" fillId="0" borderId="1" xfId="0" applyNumberFormat="1" applyFont="1" applyBorder="1" applyProtection="1"/>
    <xf numFmtId="0" fontId="3" fillId="0" borderId="1" xfId="0" applyFont="1" applyBorder="1" applyProtection="1"/>
    <xf numFmtId="4" fontId="3" fillId="0" borderId="1" xfId="0" applyNumberFormat="1" applyFont="1" applyBorder="1" applyProtection="1"/>
    <xf numFmtId="4" fontId="3" fillId="0" borderId="4" xfId="0" applyNumberFormat="1" applyFont="1" applyBorder="1" applyProtection="1"/>
    <xf numFmtId="4" fontId="3" fillId="0" borderId="0" xfId="0" applyNumberFormat="1" applyFont="1" applyProtection="1"/>
    <xf numFmtId="0" fontId="3" fillId="0" borderId="0" xfId="0" applyFont="1" applyProtection="1"/>
    <xf numFmtId="4" fontId="3" fillId="0" borderId="2" xfId="0" applyNumberFormat="1" applyFont="1" applyBorder="1" applyProtection="1"/>
    <xf numFmtId="10" fontId="3" fillId="0" borderId="0" xfId="0" applyNumberFormat="1" applyFont="1" applyProtection="1"/>
    <xf numFmtId="0" fontId="2" fillId="5" borderId="0" xfId="0" applyFont="1" applyFill="1" applyProtection="1"/>
    <xf numFmtId="4" fontId="3" fillId="5" borderId="0" xfId="0" applyNumberFormat="1" applyFont="1" applyFill="1" applyProtection="1"/>
    <xf numFmtId="4" fontId="2" fillId="5" borderId="0" xfId="0" applyNumberFormat="1" applyFont="1" applyFill="1" applyProtection="1"/>
    <xf numFmtId="10" fontId="2" fillId="5" borderId="0" xfId="0" applyNumberFormat="1" applyFont="1" applyFill="1" applyProtection="1"/>
    <xf numFmtId="0" fontId="5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left" vertical="top" wrapText="1"/>
    </xf>
    <xf numFmtId="10" fontId="2" fillId="0" borderId="0" xfId="0" applyNumberFormat="1" applyFont="1" applyAlignment="1" applyProtection="1">
      <alignment horizontal="center"/>
    </xf>
    <xf numFmtId="0" fontId="2" fillId="0" borderId="1" xfId="0" applyFont="1" applyBorder="1" applyProtection="1"/>
    <xf numFmtId="4" fontId="2" fillId="0" borderId="1" xfId="0" applyNumberFormat="1" applyFont="1" applyBorder="1" applyProtection="1"/>
    <xf numFmtId="4" fontId="2" fillId="0" borderId="2" xfId="0" applyNumberFormat="1" applyFont="1" applyBorder="1" applyProtection="1"/>
    <xf numFmtId="0" fontId="4" fillId="0" borderId="0" xfId="0" applyFont="1" applyProtection="1"/>
    <xf numFmtId="4" fontId="4" fillId="6" borderId="0" xfId="0" applyNumberFormat="1" applyFont="1" applyFill="1" applyAlignment="1" applyProtection="1">
      <alignment horizontal="center"/>
    </xf>
    <xf numFmtId="0" fontId="12" fillId="0" borderId="0" xfId="0" applyFont="1" applyProtection="1"/>
    <xf numFmtId="0" fontId="1" fillId="0" borderId="0" xfId="0" applyFont="1" applyProtection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Protection="1"/>
    <xf numFmtId="0" fontId="6" fillId="0" borderId="0" xfId="0" applyFont="1" applyAlignment="1" applyProtection="1">
      <alignment horizontal="left" wrapText="1"/>
    </xf>
    <xf numFmtId="0" fontId="6" fillId="0" borderId="0" xfId="0" applyFont="1" applyProtection="1"/>
    <xf numFmtId="0" fontId="2" fillId="2" borderId="0" xfId="0" applyFont="1" applyFill="1" applyProtection="1"/>
    <xf numFmtId="4" fontId="7" fillId="3" borderId="0" xfId="0" applyNumberFormat="1" applyFont="1" applyFill="1" applyAlignment="1" applyProtection="1">
      <alignment horizontal="center"/>
    </xf>
    <xf numFmtId="10" fontId="4" fillId="0" borderId="0" xfId="0" applyNumberFormat="1" applyFont="1" applyAlignment="1" applyProtection="1">
      <alignment horizontal="center"/>
    </xf>
    <xf numFmtId="4" fontId="7" fillId="4" borderId="0" xfId="0" applyNumberFormat="1" applyFont="1" applyFill="1" applyAlignment="1" applyProtection="1">
      <alignment horizontal="center"/>
    </xf>
    <xf numFmtId="4" fontId="10" fillId="0" borderId="0" xfId="0" applyNumberFormat="1" applyFont="1" applyAlignment="1" applyProtection="1">
      <alignment horizontal="center"/>
    </xf>
    <xf numFmtId="4" fontId="8" fillId="0" borderId="0" xfId="0" applyNumberFormat="1" applyFont="1" applyAlignment="1" applyProtection="1">
      <alignment horizontal="center"/>
    </xf>
    <xf numFmtId="10" fontId="8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292100</xdr:rowOff>
    </xdr:from>
    <xdr:to>
      <xdr:col>7</xdr:col>
      <xdr:colOff>5431</xdr:colOff>
      <xdr:row>1</xdr:row>
      <xdr:rowOff>887873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7BDF4B13-0265-1F43-9892-8DC9D398B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039100" y="419100"/>
          <a:ext cx="1148431" cy="5957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haas-wir-steuern.de/service-center/frag-ha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96CC-D418-E74F-B5AD-64EAD384F84E}">
  <dimension ref="B1:J71"/>
  <sheetViews>
    <sheetView showGridLines="0" tabSelected="1" zoomScale="93" workbookViewId="0">
      <selection activeCell="B71" sqref="B71"/>
    </sheetView>
  </sheetViews>
  <sheetFormatPr baseColWidth="10" defaultColWidth="11.6640625" defaultRowHeight="14" x14ac:dyDescent="0.2"/>
  <cols>
    <col min="1" max="1" width="17.1640625" style="7" customWidth="1"/>
    <col min="2" max="2" width="50.6640625" style="7" customWidth="1"/>
    <col min="3" max="3" width="11.6640625" style="7" bestFit="1"/>
    <col min="4" max="4" width="11.6640625" style="8"/>
    <col min="5" max="5" width="13.33203125" style="8" bestFit="1" customWidth="1"/>
    <col min="6" max="6" width="3" style="6" customWidth="1"/>
    <col min="7" max="7" width="13" style="8" customWidth="1"/>
    <col min="8" max="8" width="3" style="8" customWidth="1"/>
    <col min="9" max="16384" width="11.6640625" style="7"/>
  </cols>
  <sheetData>
    <row r="1" spans="2:8" ht="10" customHeight="1" x14ac:dyDescent="0.2">
      <c r="B1" s="18"/>
      <c r="C1" s="18"/>
      <c r="D1" s="19"/>
      <c r="E1" s="20"/>
      <c r="F1" s="21"/>
      <c r="G1" s="20"/>
    </row>
    <row r="2" spans="2:8" ht="120" customHeight="1" x14ac:dyDescent="0.4">
      <c r="B2" s="31" t="s">
        <v>0</v>
      </c>
      <c r="D2" s="14"/>
    </row>
    <row r="3" spans="2:8" ht="15" customHeight="1" x14ac:dyDescent="0.2">
      <c r="B3" s="32" t="s">
        <v>58</v>
      </c>
      <c r="D3" s="14"/>
    </row>
    <row r="4" spans="2:8" ht="15" customHeight="1" x14ac:dyDescent="0.2">
      <c r="B4" s="33" t="s">
        <v>59</v>
      </c>
      <c r="D4" s="14"/>
    </row>
    <row r="5" spans="2:8" ht="15" customHeight="1" x14ac:dyDescent="0.2">
      <c r="B5" s="34" t="s">
        <v>1</v>
      </c>
      <c r="D5" s="14"/>
    </row>
    <row r="6" spans="2:8" ht="7" customHeight="1" x14ac:dyDescent="0.2">
      <c r="D6" s="14"/>
    </row>
    <row r="7" spans="2:8" x14ac:dyDescent="0.2">
      <c r="B7" s="28" t="s">
        <v>2</v>
      </c>
    </row>
    <row r="8" spans="2:8" ht="28" customHeight="1" x14ac:dyDescent="0.2">
      <c r="B8" s="35" t="s">
        <v>3</v>
      </c>
      <c r="C8" s="35"/>
      <c r="D8" s="35"/>
      <c r="E8" s="35"/>
      <c r="F8" s="35"/>
      <c r="G8" s="35"/>
    </row>
    <row r="9" spans="2:8" ht="7" customHeight="1" x14ac:dyDescent="0.2">
      <c r="B9" s="36"/>
    </row>
    <row r="10" spans="2:8" x14ac:dyDescent="0.2">
      <c r="B10" s="28" t="s">
        <v>4</v>
      </c>
    </row>
    <row r="11" spans="2:8" x14ac:dyDescent="0.2">
      <c r="B11" s="37" t="s">
        <v>5</v>
      </c>
    </row>
    <row r="13" spans="2:8" x14ac:dyDescent="0.2">
      <c r="E13" s="38" t="s">
        <v>6</v>
      </c>
      <c r="F13" s="39"/>
      <c r="G13" s="40" t="s">
        <v>7</v>
      </c>
      <c r="H13" s="41"/>
    </row>
    <row r="14" spans="2:8" x14ac:dyDescent="0.2">
      <c r="E14" s="42" t="s">
        <v>9</v>
      </c>
      <c r="F14" s="43"/>
      <c r="G14" s="42" t="s">
        <v>8</v>
      </c>
      <c r="H14" s="42"/>
    </row>
    <row r="15" spans="2:8" x14ac:dyDescent="0.2">
      <c r="E15" s="42" t="s">
        <v>10</v>
      </c>
      <c r="F15" s="43"/>
      <c r="H15" s="42"/>
    </row>
    <row r="16" spans="2:8" ht="29" customHeight="1" x14ac:dyDescent="0.2"/>
    <row r="17" spans="2:10" x14ac:dyDescent="0.2">
      <c r="E17" s="41" t="s">
        <v>11</v>
      </c>
      <c r="F17" s="24"/>
      <c r="G17" s="41" t="s">
        <v>11</v>
      </c>
      <c r="H17" s="44"/>
    </row>
    <row r="18" spans="2:10" x14ac:dyDescent="0.2">
      <c r="B18" s="7" t="s">
        <v>12</v>
      </c>
      <c r="E18" s="8">
        <f>E22-E19</f>
        <v>860000</v>
      </c>
      <c r="G18" s="8">
        <f>G22-G19</f>
        <v>860000</v>
      </c>
    </row>
    <row r="19" spans="2:10" x14ac:dyDescent="0.2">
      <c r="B19" s="7" t="s">
        <v>13</v>
      </c>
      <c r="E19" s="8">
        <f>E22*0.035*$C$21</f>
        <v>140000</v>
      </c>
      <c r="G19" s="8">
        <f>G22*0.035*$C$21</f>
        <v>140000</v>
      </c>
    </row>
    <row r="20" spans="2:10" x14ac:dyDescent="0.2">
      <c r="B20" s="8" t="s">
        <v>14</v>
      </c>
      <c r="C20" s="8">
        <f>E22*0.035</f>
        <v>35000</v>
      </c>
    </row>
    <row r="21" spans="2:10" x14ac:dyDescent="0.2">
      <c r="B21" s="8" t="s">
        <v>15</v>
      </c>
      <c r="C21" s="1">
        <v>4</v>
      </c>
    </row>
    <row r="22" spans="2:10" ht="15" thickBot="1" x14ac:dyDescent="0.25">
      <c r="B22" s="25" t="s">
        <v>16</v>
      </c>
      <c r="C22" s="25"/>
      <c r="D22" s="26"/>
      <c r="E22" s="2">
        <v>1000000</v>
      </c>
      <c r="G22" s="27">
        <f>E22</f>
        <v>1000000</v>
      </c>
    </row>
    <row r="23" spans="2:10" ht="15" thickTop="1" x14ac:dyDescent="0.2"/>
    <row r="24" spans="2:10" x14ac:dyDescent="0.2">
      <c r="B24" s="7" t="s">
        <v>17</v>
      </c>
      <c r="E24" s="3">
        <v>298000</v>
      </c>
      <c r="G24" s="3">
        <v>298000</v>
      </c>
    </row>
    <row r="25" spans="2:10" x14ac:dyDescent="0.2">
      <c r="B25" s="7" t="s">
        <v>18</v>
      </c>
      <c r="E25" s="8">
        <f>E51</f>
        <v>0</v>
      </c>
      <c r="G25" s="8">
        <f>G51</f>
        <v>298000</v>
      </c>
    </row>
    <row r="26" spans="2:10" ht="15" thickBot="1" x14ac:dyDescent="0.25">
      <c r="B26" s="25" t="s">
        <v>19</v>
      </c>
      <c r="C26" s="25"/>
      <c r="D26" s="26"/>
      <c r="E26" s="27">
        <f>IF(E24-E25&gt;0,E24-E25,0)</f>
        <v>298000</v>
      </c>
      <c r="G26" s="27">
        <f>IF(G24-G25&gt;0,G24-G25,0)</f>
        <v>0</v>
      </c>
    </row>
    <row r="27" spans="2:10" ht="15" thickTop="1" x14ac:dyDescent="0.2">
      <c r="B27" s="6" t="s">
        <v>20</v>
      </c>
    </row>
    <row r="28" spans="2:10" x14ac:dyDescent="0.2">
      <c r="B28" s="7" t="str">
        <f>B18</f>
        <v>Gewinn laut Steuerbilanz</v>
      </c>
      <c r="E28" s="8">
        <f>E18</f>
        <v>860000</v>
      </c>
      <c r="G28" s="8">
        <f>G18</f>
        <v>860000</v>
      </c>
      <c r="J28" s="8"/>
    </row>
    <row r="29" spans="2:10" x14ac:dyDescent="0.2">
      <c r="B29" s="7" t="s">
        <v>21</v>
      </c>
      <c r="E29" s="8">
        <f>IF(E24&gt;E18,E24-E18,0)</f>
        <v>0</v>
      </c>
      <c r="G29" s="8">
        <f>IF(G24&gt;G18,G24-G18,0)</f>
        <v>0</v>
      </c>
    </row>
    <row r="30" spans="2:10" x14ac:dyDescent="0.2">
      <c r="B30" s="6" t="s">
        <v>22</v>
      </c>
    </row>
    <row r="31" spans="2:10" ht="29" customHeight="1" x14ac:dyDescent="0.2"/>
    <row r="32" spans="2:10" x14ac:dyDescent="0.2">
      <c r="B32" s="28" t="s">
        <v>23</v>
      </c>
    </row>
    <row r="33" spans="2:8" x14ac:dyDescent="0.2">
      <c r="B33" s="7" t="s">
        <v>12</v>
      </c>
      <c r="E33" s="8">
        <f>E18</f>
        <v>860000</v>
      </c>
      <c r="G33" s="8">
        <f>G18</f>
        <v>860000</v>
      </c>
    </row>
    <row r="34" spans="2:8" x14ac:dyDescent="0.2">
      <c r="B34" s="7" t="s">
        <v>24</v>
      </c>
      <c r="E34" s="8">
        <f>E19</f>
        <v>140000</v>
      </c>
      <c r="G34" s="8">
        <f>G19</f>
        <v>140000</v>
      </c>
    </row>
    <row r="35" spans="2:8" x14ac:dyDescent="0.2">
      <c r="B35" s="7" t="s">
        <v>25</v>
      </c>
      <c r="E35" s="8">
        <f>-E51-E26</f>
        <v>-298000</v>
      </c>
      <c r="G35" s="8">
        <f>-G24</f>
        <v>-298000</v>
      </c>
    </row>
    <row r="36" spans="2:8" x14ac:dyDescent="0.2">
      <c r="B36" s="7" t="s">
        <v>26</v>
      </c>
      <c r="D36" s="6">
        <v>0.29799999999999999</v>
      </c>
      <c r="E36" s="8">
        <f>E40*D36</f>
        <v>0</v>
      </c>
      <c r="G36" s="8">
        <f>G40*$D$36</f>
        <v>298000</v>
      </c>
    </row>
    <row r="37" spans="2:8" x14ac:dyDescent="0.2">
      <c r="B37" s="7" t="s">
        <v>27</v>
      </c>
      <c r="D37" s="6"/>
      <c r="F37" s="7"/>
    </row>
    <row r="38" spans="2:8" x14ac:dyDescent="0.2">
      <c r="B38" s="30" t="s">
        <v>57</v>
      </c>
      <c r="D38" s="6"/>
      <c r="E38" s="8">
        <f>IF(E24&lt;E25,-E25+E24,0)</f>
        <v>0</v>
      </c>
      <c r="F38" s="7"/>
      <c r="G38" s="8">
        <f>IF(G24&lt;G25,-G25+G24,0)</f>
        <v>0</v>
      </c>
    </row>
    <row r="39" spans="2:8" ht="15" thickBot="1" x14ac:dyDescent="0.25">
      <c r="B39" s="25" t="s">
        <v>28</v>
      </c>
      <c r="C39" s="25"/>
      <c r="D39" s="26"/>
      <c r="E39" s="27">
        <f>SUM(E33:E38)</f>
        <v>702000</v>
      </c>
      <c r="G39" s="27">
        <f>SUM(G33:G38)</f>
        <v>1000000</v>
      </c>
    </row>
    <row r="40" spans="2:8" s="15" customFormat="1" ht="15" thickTop="1" x14ac:dyDescent="0.2">
      <c r="B40" s="15" t="s">
        <v>29</v>
      </c>
      <c r="D40" s="14"/>
      <c r="E40" s="14">
        <v>0</v>
      </c>
      <c r="F40" s="17"/>
      <c r="G40" s="4">
        <v>1000000</v>
      </c>
      <c r="H40" s="14"/>
    </row>
    <row r="41" spans="2:8" x14ac:dyDescent="0.2">
      <c r="B41" s="7" t="s">
        <v>30</v>
      </c>
    </row>
    <row r="42" spans="2:8" x14ac:dyDescent="0.2">
      <c r="B42" s="7" t="s">
        <v>31</v>
      </c>
      <c r="E42" s="8">
        <f>E22-E40</f>
        <v>1000000</v>
      </c>
      <c r="G42" s="8">
        <f>G22-G40</f>
        <v>0</v>
      </c>
    </row>
    <row r="44" spans="2:8" x14ac:dyDescent="0.2">
      <c r="B44" s="8" t="s">
        <v>32</v>
      </c>
      <c r="E44" s="8">
        <f>E40</f>
        <v>0</v>
      </c>
      <c r="G44" s="8">
        <f>G40</f>
        <v>1000000</v>
      </c>
    </row>
    <row r="45" spans="2:8" x14ac:dyDescent="0.2">
      <c r="B45" s="7" t="s">
        <v>33</v>
      </c>
      <c r="E45" s="8">
        <f>-E51</f>
        <v>0</v>
      </c>
      <c r="F45" s="24"/>
      <c r="G45" s="8">
        <f>-G51</f>
        <v>-298000</v>
      </c>
    </row>
    <row r="46" spans="2:8" x14ac:dyDescent="0.2">
      <c r="B46" s="7" t="s">
        <v>34</v>
      </c>
      <c r="E46" s="3">
        <v>0</v>
      </c>
      <c r="F46" s="24" t="s">
        <v>35</v>
      </c>
      <c r="G46" s="3">
        <v>0</v>
      </c>
    </row>
    <row r="47" spans="2:8" x14ac:dyDescent="0.2">
      <c r="B47" s="7" t="s">
        <v>36</v>
      </c>
      <c r="E47" s="8">
        <f>E29</f>
        <v>0</v>
      </c>
      <c r="F47" s="24" t="s">
        <v>37</v>
      </c>
      <c r="G47" s="8">
        <f>G29</f>
        <v>0</v>
      </c>
    </row>
    <row r="48" spans="2:8" ht="15" thickBot="1" x14ac:dyDescent="0.25">
      <c r="B48" s="25" t="s">
        <v>38</v>
      </c>
      <c r="C48" s="25"/>
      <c r="D48" s="26"/>
      <c r="E48" s="27">
        <f>SUM(E44:E47)</f>
        <v>0</v>
      </c>
      <c r="G48" s="27">
        <f>SUM(G44:G47)</f>
        <v>702000</v>
      </c>
    </row>
    <row r="49" spans="2:8" ht="29" customHeight="1" thickTop="1" x14ac:dyDescent="0.2"/>
    <row r="50" spans="2:8" x14ac:dyDescent="0.2">
      <c r="B50" s="28" t="s">
        <v>39</v>
      </c>
      <c r="C50" s="29" t="s">
        <v>40</v>
      </c>
      <c r="D50" s="29" t="s">
        <v>41</v>
      </c>
    </row>
    <row r="51" spans="2:8" x14ac:dyDescent="0.2">
      <c r="B51" s="6" t="s">
        <v>42</v>
      </c>
      <c r="C51" s="6">
        <v>0.28249999999999997</v>
      </c>
      <c r="D51" s="6">
        <v>5.5E-2</v>
      </c>
      <c r="E51" s="8">
        <f>E40*$D$36</f>
        <v>0</v>
      </c>
      <c r="G51" s="8">
        <f>G40*$D$36</f>
        <v>298000</v>
      </c>
    </row>
    <row r="52" spans="2:8" x14ac:dyDescent="0.2">
      <c r="B52" s="6" t="s">
        <v>43</v>
      </c>
      <c r="C52" s="1">
        <v>0.45</v>
      </c>
      <c r="D52" s="6">
        <v>5.5E-2</v>
      </c>
      <c r="E52" s="9">
        <f>E42*$C$52+(E42*$C$52*$D$52)</f>
        <v>474750</v>
      </c>
      <c r="G52" s="9">
        <f>G42*$C$52+(G42*$C$52*$D$52)</f>
        <v>0</v>
      </c>
    </row>
    <row r="53" spans="2:8" x14ac:dyDescent="0.2">
      <c r="B53" s="6" t="s">
        <v>44</v>
      </c>
      <c r="E53" s="8">
        <f>SUM(E51:E52)</f>
        <v>474750</v>
      </c>
      <c r="G53" s="8">
        <f>SUM(G51:G52)</f>
        <v>298000</v>
      </c>
    </row>
    <row r="54" spans="2:8" x14ac:dyDescent="0.2">
      <c r="B54" s="6" t="s">
        <v>45</v>
      </c>
      <c r="E54" s="9">
        <f>-$C$20*4</f>
        <v>-140000</v>
      </c>
      <c r="G54" s="9">
        <f>-$C$20*4</f>
        <v>-140000</v>
      </c>
    </row>
    <row r="55" spans="2:8" x14ac:dyDescent="0.2">
      <c r="B55" s="6" t="s">
        <v>46</v>
      </c>
      <c r="E55" s="8">
        <f>SUM(E53:E54)</f>
        <v>334750</v>
      </c>
      <c r="F55" s="8"/>
      <c r="G55" s="8">
        <f t="shared" ref="G55" si="0">SUM(G53:G54)</f>
        <v>158000</v>
      </c>
    </row>
    <row r="56" spans="2:8" x14ac:dyDescent="0.2">
      <c r="B56" s="6" t="s">
        <v>47</v>
      </c>
      <c r="E56" s="8">
        <f>E19</f>
        <v>140000</v>
      </c>
      <c r="F56" s="8"/>
      <c r="G56" s="8">
        <f>G19</f>
        <v>140000</v>
      </c>
    </row>
    <row r="57" spans="2:8" s="15" customFormat="1" x14ac:dyDescent="0.2">
      <c r="B57" s="10" t="s">
        <v>48</v>
      </c>
      <c r="C57" s="11"/>
      <c r="D57" s="12"/>
      <c r="E57" s="13">
        <f>SUM(E55:E56)</f>
        <v>474750</v>
      </c>
      <c r="F57" s="14"/>
      <c r="G57" s="13">
        <f t="shared" ref="G57" si="1">SUM(G55:G56)</f>
        <v>298000</v>
      </c>
      <c r="H57" s="14"/>
    </row>
    <row r="58" spans="2:8" x14ac:dyDescent="0.2">
      <c r="B58" s="6" t="s">
        <v>49</v>
      </c>
    </row>
    <row r="59" spans="2:8" x14ac:dyDescent="0.2">
      <c r="B59" s="6" t="s">
        <v>50</v>
      </c>
      <c r="C59" s="6">
        <v>0.25</v>
      </c>
      <c r="D59" s="6">
        <v>5.5E-2</v>
      </c>
      <c r="E59" s="8">
        <f>E48*$C$59+(E48*$C$59*$D$59)</f>
        <v>0</v>
      </c>
      <c r="G59" s="8">
        <f>G48*$C$59+(G48*$C$59*$D$59)</f>
        <v>185152.5</v>
      </c>
    </row>
    <row r="60" spans="2:8" s="15" customFormat="1" ht="15" thickBot="1" x14ac:dyDescent="0.25">
      <c r="B60" s="10" t="s">
        <v>51</v>
      </c>
      <c r="C60" s="11"/>
      <c r="D60" s="12"/>
      <c r="E60" s="16">
        <f>SUM(E57:E59)</f>
        <v>474750</v>
      </c>
      <c r="F60" s="17"/>
      <c r="G60" s="16">
        <f>SUM(G57:G59)</f>
        <v>483152.5</v>
      </c>
      <c r="H60" s="14"/>
    </row>
    <row r="61" spans="2:8" ht="15" thickTop="1" x14ac:dyDescent="0.2"/>
    <row r="62" spans="2:8" x14ac:dyDescent="0.2">
      <c r="B62" s="7" t="s">
        <v>12</v>
      </c>
      <c r="E62" s="8">
        <f>E18</f>
        <v>860000</v>
      </c>
      <c r="F62" s="8"/>
      <c r="G62" s="8">
        <f>G18</f>
        <v>860000</v>
      </c>
    </row>
    <row r="63" spans="2:8" x14ac:dyDescent="0.2">
      <c r="B63" s="6" t="s">
        <v>44</v>
      </c>
      <c r="E63" s="8">
        <f>-E55</f>
        <v>-334750</v>
      </c>
      <c r="F63" s="8"/>
      <c r="G63" s="8">
        <f t="shared" ref="G63" si="2">-G55</f>
        <v>-158000</v>
      </c>
    </row>
    <row r="64" spans="2:8" s="15" customFormat="1" ht="15" thickBot="1" x14ac:dyDescent="0.25">
      <c r="B64" s="10" t="s">
        <v>52</v>
      </c>
      <c r="C64" s="11"/>
      <c r="D64" s="12"/>
      <c r="E64" s="16">
        <f>SUM(E62:E63)</f>
        <v>525250</v>
      </c>
      <c r="F64" s="14"/>
      <c r="G64" s="16">
        <f t="shared" ref="G64" si="3">SUM(G62:G63)</f>
        <v>702000</v>
      </c>
      <c r="H64" s="14"/>
    </row>
    <row r="65" spans="2:7" ht="15" thickTop="1" x14ac:dyDescent="0.2"/>
    <row r="66" spans="2:7" ht="38" customHeight="1" x14ac:dyDescent="0.2"/>
    <row r="67" spans="2:7" ht="10" customHeight="1" x14ac:dyDescent="0.2">
      <c r="B67" s="18"/>
      <c r="C67" s="18"/>
      <c r="D67" s="19"/>
      <c r="E67" s="20"/>
      <c r="F67" s="21"/>
      <c r="G67" s="20"/>
    </row>
    <row r="69" spans="2:7" ht="15" x14ac:dyDescent="0.2">
      <c r="B69" s="7" t="s">
        <v>53</v>
      </c>
      <c r="C69" s="5" t="s">
        <v>54</v>
      </c>
      <c r="D69" s="5"/>
      <c r="E69" s="5"/>
      <c r="F69" s="5"/>
      <c r="G69" s="5"/>
    </row>
    <row r="71" spans="2:7" ht="64" customHeight="1" x14ac:dyDescent="0.2">
      <c r="B71" s="22" t="s">
        <v>55</v>
      </c>
      <c r="C71" s="23" t="s">
        <v>56</v>
      </c>
      <c r="D71" s="23"/>
    </row>
  </sheetData>
  <sheetProtection algorithmName="SHA-512" hashValue="Ii6NsFTtfqja93eut0IucclYj3frIvoEA1jC26nJEo7fCXmuo9/2HTZDyCtTEbsGO/CD4Oz9klUuWYVTAYwUGw==" saltValue="ARbdCB1SxiwqVW6xAzg0Ww==" spinCount="100000" sheet="1" objects="1" scenarios="1"/>
  <mergeCells count="3">
    <mergeCell ref="B8:G8"/>
    <mergeCell ref="C69:G69"/>
    <mergeCell ref="C71:D71"/>
  </mergeCells>
  <hyperlinks>
    <hyperlink ref="C69" r:id="rId1" xr:uid="{76EA340C-EC59-CA49-9DF7-6E64650D2EAF}"/>
  </hyperlinks>
  <pageMargins left="0.7" right="0.7" top="0.78740157499999996" bottom="0.78740157499999996" header="0.3" footer="0.3"/>
  <ignoredErrors>
    <ignoredError sqref="E13:G5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Berechnungstool § 34a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Jan-Henning Jestädt (H.a.a.S. GmbH)</dc:creator>
  <cp:lastModifiedBy>Jan-Henning Jestädt (H.a.a.S. GmbH)</cp:lastModifiedBy>
  <dcterms:created xsi:type="dcterms:W3CDTF">2024-10-07T09:24:03Z</dcterms:created>
  <dcterms:modified xsi:type="dcterms:W3CDTF">2024-10-09T15:03:00Z</dcterms:modified>
</cp:coreProperties>
</file>